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wn.yoxall\AppData\Local\Microsoft\Windows\INetCache\Content.Outlook\I23K21S5\"/>
    </mc:Choice>
  </mc:AlternateContent>
  <xr:revisionPtr revIDLastSave="0" documentId="13_ncr:1_{F124C072-C42E-4D9A-B68B-232A20089D82}" xr6:coauthVersionLast="47" xr6:coauthVersionMax="47" xr10:uidLastSave="{00000000-0000-0000-0000-000000000000}"/>
  <bookViews>
    <workbookView xWindow="1050" yWindow="0" windowWidth="21600" windowHeight="11060" firstSheet="3" activeTab="3" xr2:uid="{00000000-000D-0000-FFFF-FFFF00000000}"/>
  </bookViews>
  <sheets>
    <sheet name="Budget" sheetId="1" r:id="rId1"/>
    <sheet name="July" sheetId="3" r:id="rId2"/>
    <sheet name="Sep" sheetId="4" r:id="rId3"/>
    <sheet name="Unity Bank" sheetId="17" r:id="rId4"/>
  </sheets>
  <definedNames>
    <definedName name="_xlnm.Print_Area" localSheetId="1">July!$A$1:$J$33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7" l="1"/>
  <c r="I49" i="17" s="1"/>
  <c r="H48" i="17"/>
  <c r="C48" i="17"/>
  <c r="H49" i="17" l="1"/>
  <c r="I27" i="4" l="1"/>
  <c r="I33" i="4" s="1"/>
  <c r="I26" i="4"/>
  <c r="J33" i="4"/>
  <c r="D33" i="4"/>
  <c r="C33" i="4"/>
  <c r="J20" i="4"/>
  <c r="I20" i="4"/>
  <c r="D20" i="4"/>
  <c r="C20" i="4"/>
  <c r="I23" i="3"/>
  <c r="I22" i="3"/>
  <c r="J31" i="3"/>
  <c r="D31" i="3"/>
  <c r="C31" i="3"/>
  <c r="J14" i="3"/>
  <c r="I14" i="3"/>
  <c r="D14" i="3"/>
  <c r="C14" i="3"/>
  <c r="F28" i="1"/>
  <c r="D28" i="1"/>
  <c r="C28" i="1"/>
  <c r="C30" i="1" s="1"/>
  <c r="B28" i="1"/>
  <c r="E27" i="1"/>
  <c r="E26" i="1"/>
  <c r="E25" i="1"/>
  <c r="E24" i="1"/>
  <c r="F19" i="1"/>
  <c r="C19" i="1"/>
  <c r="C21" i="1" s="1"/>
  <c r="B19" i="1"/>
  <c r="B21" i="1" s="1"/>
  <c r="E18" i="1"/>
  <c r="E17" i="1"/>
  <c r="E16" i="1"/>
  <c r="E15" i="1"/>
  <c r="E14" i="1"/>
  <c r="E13" i="1"/>
  <c r="E12" i="1"/>
  <c r="E11" i="1"/>
  <c r="D10" i="1"/>
  <c r="D19" i="1" s="1"/>
  <c r="E9" i="1"/>
  <c r="E8" i="1"/>
  <c r="E7" i="1"/>
  <c r="E6" i="1"/>
  <c r="E5" i="1"/>
  <c r="E4" i="1"/>
  <c r="I31" i="3" l="1"/>
  <c r="E28" i="1"/>
  <c r="F32" i="1"/>
  <c r="B32" i="1"/>
  <c r="B35" i="1" s="1"/>
  <c r="D30" i="1"/>
  <c r="E10" i="1"/>
  <c r="J22" i="4"/>
  <c r="J35" i="4" s="1"/>
  <c r="J16" i="3"/>
  <c r="J33" i="3" s="1"/>
  <c r="D21" i="1"/>
  <c r="E19" i="1"/>
  <c r="B30" i="1"/>
  <c r="D32" i="1" l="1"/>
  <c r="E32" i="1"/>
  <c r="D35" i="1"/>
  <c r="F33" i="1" s="1"/>
  <c r="F35" i="1" s="1"/>
  <c r="J34" i="3" l="1"/>
  <c r="J35" i="3" s="1"/>
  <c r="J36" i="4"/>
  <c r="J37" i="4" s="1"/>
</calcChain>
</file>

<file path=xl/sharedStrings.xml><?xml version="1.0" encoding="utf-8"?>
<sst xmlns="http://schemas.openxmlformats.org/spreadsheetml/2006/main" count="189" uniqueCount="70">
  <si>
    <t>SATTERTHWAITE PARISH COUNCIL DRAFT BUDGET FINANCIAL YEAR 2011/12</t>
  </si>
  <si>
    <t>Draft Budget 13th December 2010</t>
  </si>
  <si>
    <t>Payments</t>
  </si>
  <si>
    <t>BUDGET
2010/11</t>
  </si>
  <si>
    <t>YEAR TO
DATE</t>
  </si>
  <si>
    <t>FORECAST
31/03/11</t>
  </si>
  <si>
    <t>VARIANCE</t>
  </si>
  <si>
    <t>BUDGET
2011/12</t>
  </si>
  <si>
    <t>Insurance</t>
  </si>
  <si>
    <t>Satterthwaite PCC room hire</t>
  </si>
  <si>
    <t>Satterthwaite Recreation Grant</t>
  </si>
  <si>
    <t>Satterthwaite Graveyard Grant</t>
  </si>
  <si>
    <t>District Audit</t>
  </si>
  <si>
    <t>CALC subscription</t>
  </si>
  <si>
    <t>Clerks salary</t>
  </si>
  <si>
    <t>Clerk's expenses</t>
  </si>
  <si>
    <t>Training Course</t>
  </si>
  <si>
    <t>Precept for Election Expenses</t>
  </si>
  <si>
    <t xml:space="preserve">Website </t>
  </si>
  <si>
    <t>Newsletter sponsorship</t>
  </si>
  <si>
    <t>Xmas lights</t>
  </si>
  <si>
    <t>Data Protection registration</t>
  </si>
  <si>
    <t>Misc/contingency</t>
  </si>
  <si>
    <t>TOTAL BUDGET SPEND</t>
  </si>
  <si>
    <t>NON BUDGET SPEND</t>
  </si>
  <si>
    <t>TOTAL SPEND</t>
  </si>
  <si>
    <t>Receipts</t>
  </si>
  <si>
    <t>Precept</t>
  </si>
  <si>
    <t>VAT Refund</t>
  </si>
  <si>
    <t>Website sponsor</t>
  </si>
  <si>
    <t>Interest</t>
  </si>
  <si>
    <t>TOTAL BUDGET INCOME</t>
  </si>
  <si>
    <t>NON BUDGET INCOME</t>
  </si>
  <si>
    <t>TOTAL INCOME</t>
  </si>
  <si>
    <t>SURPLUS INCOME LESS SPEND</t>
  </si>
  <si>
    <t>Balance Brought Forward</t>
  </si>
  <si>
    <t xml:space="preserve">Predicted Year End Balance </t>
  </si>
  <si>
    <t>Totals</t>
  </si>
  <si>
    <t>Current Balance</t>
  </si>
  <si>
    <t>Receipts Outstanding</t>
  </si>
  <si>
    <t>Amount</t>
  </si>
  <si>
    <t>Website Sponsor</t>
  </si>
  <si>
    <t>SATTERTHWAITE PARISH COUNCIL RECEIPTS AND PAYMENTS FINANCIAL YEAR 2010/11</t>
  </si>
  <si>
    <t>Date</t>
  </si>
  <si>
    <t>VAT</t>
  </si>
  <si>
    <t>Chq</t>
  </si>
  <si>
    <t>Balance brought forward</t>
  </si>
  <si>
    <t>CALC Subscription</t>
  </si>
  <si>
    <t>Insurance premium</t>
  </si>
  <si>
    <t>Payments Outstanding</t>
  </si>
  <si>
    <t>Forecast Year End Balance based on the Budget</t>
  </si>
  <si>
    <t>Grants</t>
  </si>
  <si>
    <t>Statement date: 4th July 2011</t>
  </si>
  <si>
    <t>Clerk Salary and Expenses</t>
  </si>
  <si>
    <t>HMRC PAYE</t>
  </si>
  <si>
    <t>Statement date: 3rd October 2011</t>
  </si>
  <si>
    <t>Grant Graveyard</t>
  </si>
  <si>
    <t>Grant Play Area</t>
  </si>
  <si>
    <t>BDO Audit</t>
  </si>
  <si>
    <t xml:space="preserve">K Baverstock Website </t>
  </si>
  <si>
    <t>HMRC</t>
  </si>
  <si>
    <t>p</t>
  </si>
  <si>
    <t>SATTERTHWAITE PARISH COUNCIL RECEIPTS AND PAYMENTS FINANCIAL YEAR 2023-2024</t>
  </si>
  <si>
    <t>Opening Balance</t>
  </si>
  <si>
    <t>BACS</t>
  </si>
  <si>
    <t>S&amp;P Southworth</t>
  </si>
  <si>
    <t>CALC Membership</t>
  </si>
  <si>
    <t>Clerk Salary April</t>
  </si>
  <si>
    <t>Unity Bank balance at bank 31/3/25  £8584.44</t>
  </si>
  <si>
    <t>Service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</si>
</sst>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.00;[Red]&quot;£&quot;#,##0.00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2" fontId="0" fillId="0" borderId="0" xfId="0" applyNumberFormat="1"/>
    <xf numFmtId="0" fontId="2" fillId="0" borderId="1" xfId="0" applyFont="1" applyBorder="1"/>
    <xf numFmtId="2" fontId="0" fillId="0" borderId="1" xfId="0" applyNumberFormat="1" applyBorder="1"/>
    <xf numFmtId="0" fontId="3" fillId="0" borderId="2" xfId="0" applyFont="1" applyBorder="1"/>
    <xf numFmtId="2" fontId="0" fillId="0" borderId="2" xfId="0" applyNumberFormat="1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2" xfId="0" applyFont="1" applyBorder="1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2" fontId="2" fillId="3" borderId="0" xfId="0" applyNumberFormat="1" applyFont="1" applyFill="1"/>
    <xf numFmtId="0" fontId="2" fillId="3" borderId="0" xfId="0" applyFont="1" applyFill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6" fillId="4" borderId="0" xfId="0" applyFont="1" applyFill="1"/>
    <xf numFmtId="0" fontId="7" fillId="4" borderId="0" xfId="0" applyFont="1" applyFill="1"/>
    <xf numFmtId="0" fontId="7" fillId="0" borderId="0" xfId="0" applyFont="1"/>
    <xf numFmtId="0" fontId="6" fillId="5" borderId="0" xfId="0" applyFont="1" applyFill="1" applyAlignment="1">
      <alignment horizontal="center"/>
    </xf>
    <xf numFmtId="16" fontId="7" fillId="6" borderId="0" xfId="0" applyNumberFormat="1" applyFont="1" applyFill="1"/>
    <xf numFmtId="0" fontId="6" fillId="6" borderId="2" xfId="0" applyFont="1" applyFill="1" applyBorder="1"/>
    <xf numFmtId="164" fontId="6" fillId="6" borderId="2" xfId="0" applyNumberFormat="1" applyFont="1" applyFill="1" applyBorder="1"/>
    <xf numFmtId="0" fontId="6" fillId="6" borderId="2" xfId="0" applyFont="1" applyFill="1" applyBorder="1" applyAlignment="1">
      <alignment horizontal="center"/>
    </xf>
    <xf numFmtId="2" fontId="6" fillId="3" borderId="0" xfId="0" applyNumberFormat="1" applyFont="1" applyFill="1"/>
    <xf numFmtId="0" fontId="6" fillId="3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righ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5" fontId="7" fillId="7" borderId="0" xfId="0" applyNumberFormat="1" applyFont="1" applyFill="1" applyAlignment="1">
      <alignment horizontal="right"/>
    </xf>
    <xf numFmtId="164" fontId="7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0" fontId="7" fillId="4" borderId="0" xfId="0" applyFont="1" applyFill="1" applyAlignment="1">
      <alignment horizontal="center"/>
    </xf>
    <xf numFmtId="2" fontId="7" fillId="3" borderId="0" xfId="0" applyNumberFormat="1" applyFont="1" applyFill="1"/>
    <xf numFmtId="2" fontId="7" fillId="0" borderId="0" xfId="0" applyNumberFormat="1" applyFont="1"/>
    <xf numFmtId="2" fontId="7" fillId="7" borderId="0" xfId="0" applyNumberFormat="1" applyFont="1" applyFill="1"/>
    <xf numFmtId="2" fontId="6" fillId="5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6" borderId="2" xfId="0" applyNumberFormat="1" applyFont="1" applyFill="1" applyBorder="1"/>
    <xf numFmtId="164" fontId="7" fillId="4" borderId="0" xfId="0" applyNumberFormat="1" applyFont="1" applyFill="1"/>
    <xf numFmtId="14" fontId="0" fillId="0" borderId="0" xfId="0" applyNumberFormat="1"/>
    <xf numFmtId="0" fontId="6" fillId="0" borderId="0" xfId="0" applyFont="1"/>
    <xf numFmtId="164" fontId="6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0" fillId="4" borderId="0" xfId="0" applyNumberFormat="1" applyFill="1" applyAlignment="1">
      <alignment horizontal="right"/>
    </xf>
    <xf numFmtId="167" fontId="0" fillId="0" borderId="0" xfId="0" applyNumberFormat="1"/>
    <xf numFmtId="167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workbookViewId="0">
      <selection activeCell="A12" sqref="A12"/>
    </sheetView>
  </sheetViews>
  <sheetFormatPr defaultRowHeight="14.5" x14ac:dyDescent="0.35"/>
  <cols>
    <col min="1" max="1" width="31.26953125" customWidth="1"/>
    <col min="2" max="2" width="11.7265625" customWidth="1"/>
    <col min="3" max="3" width="9.81640625" customWidth="1"/>
    <col min="4" max="4" width="10.7265625" customWidth="1"/>
    <col min="5" max="5" width="10.1796875" bestFit="1" customWidth="1"/>
    <col min="6" max="6" width="10.453125" customWidth="1"/>
    <col min="8" max="8" width="26" bestFit="1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1" t="s">
        <v>1</v>
      </c>
      <c r="B2" s="1"/>
      <c r="C2" s="1"/>
      <c r="D2" s="1"/>
      <c r="E2" s="1"/>
      <c r="F2" s="1"/>
    </row>
    <row r="3" spans="1:6" ht="29" x14ac:dyDescent="0.35">
      <c r="A3" s="2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</row>
    <row r="4" spans="1:6" x14ac:dyDescent="0.35">
      <c r="A4" t="s">
        <v>8</v>
      </c>
      <c r="B4" s="5">
        <v>200</v>
      </c>
      <c r="C4" s="5">
        <v>196.7</v>
      </c>
      <c r="D4" s="5">
        <v>196.7</v>
      </c>
      <c r="E4" s="5">
        <f>D4-B4</f>
        <v>-3.3000000000000114</v>
      </c>
      <c r="F4" s="5">
        <v>200</v>
      </c>
    </row>
    <row r="5" spans="1:6" x14ac:dyDescent="0.35">
      <c r="A5" t="s">
        <v>9</v>
      </c>
      <c r="B5" s="5">
        <v>120</v>
      </c>
      <c r="C5" s="5"/>
      <c r="D5" s="5">
        <v>82</v>
      </c>
      <c r="E5" s="5">
        <f t="shared" ref="E5:E18" si="0">D5-B5</f>
        <v>-38</v>
      </c>
      <c r="F5" s="5">
        <v>100</v>
      </c>
    </row>
    <row r="6" spans="1:6" x14ac:dyDescent="0.35">
      <c r="A6" t="s">
        <v>10</v>
      </c>
      <c r="B6" s="5">
        <v>200</v>
      </c>
      <c r="C6" s="5">
        <v>0</v>
      </c>
      <c r="D6" s="5">
        <v>0</v>
      </c>
      <c r="E6" s="5">
        <f t="shared" si="0"/>
        <v>-200</v>
      </c>
      <c r="F6" s="5">
        <v>200</v>
      </c>
    </row>
    <row r="7" spans="1:6" x14ac:dyDescent="0.35">
      <c r="A7" t="s">
        <v>11</v>
      </c>
      <c r="B7" s="5">
        <v>200</v>
      </c>
      <c r="C7" s="5">
        <v>400</v>
      </c>
      <c r="D7" s="5">
        <v>400</v>
      </c>
      <c r="E7" s="5">
        <f t="shared" si="0"/>
        <v>200</v>
      </c>
      <c r="F7" s="5">
        <v>400</v>
      </c>
    </row>
    <row r="8" spans="1:6" x14ac:dyDescent="0.35">
      <c r="A8" t="s">
        <v>12</v>
      </c>
      <c r="B8" s="5">
        <v>60</v>
      </c>
      <c r="C8" s="5">
        <v>141</v>
      </c>
      <c r="D8" s="5">
        <v>141</v>
      </c>
      <c r="E8" s="5">
        <f t="shared" si="0"/>
        <v>81</v>
      </c>
      <c r="F8" s="5">
        <v>60</v>
      </c>
    </row>
    <row r="9" spans="1:6" x14ac:dyDescent="0.35">
      <c r="A9" t="s">
        <v>13</v>
      </c>
      <c r="B9" s="5">
        <v>95</v>
      </c>
      <c r="C9" s="5">
        <v>93.5</v>
      </c>
      <c r="D9" s="5">
        <v>93.5</v>
      </c>
      <c r="E9" s="5">
        <f t="shared" si="0"/>
        <v>-1.5</v>
      </c>
      <c r="F9" s="5">
        <v>95</v>
      </c>
    </row>
    <row r="10" spans="1:6" x14ac:dyDescent="0.35">
      <c r="A10" t="s">
        <v>14</v>
      </c>
      <c r="B10" s="5">
        <v>830</v>
      </c>
      <c r="C10" s="5">
        <v>413.02</v>
      </c>
      <c r="D10" s="5">
        <f>413.02*2</f>
        <v>826.04</v>
      </c>
      <c r="E10" s="5">
        <f t="shared" si="0"/>
        <v>-3.9600000000000364</v>
      </c>
      <c r="F10" s="5">
        <v>830</v>
      </c>
    </row>
    <row r="11" spans="1:6" x14ac:dyDescent="0.35">
      <c r="A11" t="s">
        <v>15</v>
      </c>
      <c r="B11" s="5">
        <v>160</v>
      </c>
      <c r="C11" s="5">
        <v>57.53</v>
      </c>
      <c r="D11" s="5">
        <v>100</v>
      </c>
      <c r="E11" s="5">
        <f t="shared" si="0"/>
        <v>-60</v>
      </c>
      <c r="F11" s="5">
        <v>100</v>
      </c>
    </row>
    <row r="12" spans="1:6" x14ac:dyDescent="0.35">
      <c r="A12" t="s">
        <v>16</v>
      </c>
      <c r="B12" s="5">
        <v>50</v>
      </c>
      <c r="C12" s="5"/>
      <c r="D12" s="5">
        <v>0</v>
      </c>
      <c r="E12" s="5">
        <f t="shared" si="0"/>
        <v>-50</v>
      </c>
      <c r="F12" s="5">
        <v>150</v>
      </c>
    </row>
    <row r="13" spans="1:6" x14ac:dyDescent="0.35">
      <c r="A13" t="s">
        <v>17</v>
      </c>
      <c r="B13" s="5">
        <v>0</v>
      </c>
      <c r="C13" s="5"/>
      <c r="D13" s="5">
        <v>0</v>
      </c>
      <c r="E13" s="5">
        <f t="shared" si="0"/>
        <v>0</v>
      </c>
      <c r="F13" s="5">
        <v>0</v>
      </c>
    </row>
    <row r="14" spans="1:6" x14ac:dyDescent="0.35">
      <c r="A14" t="s">
        <v>18</v>
      </c>
      <c r="B14" s="5">
        <v>60</v>
      </c>
      <c r="C14" s="5"/>
      <c r="D14" s="5">
        <v>60</v>
      </c>
      <c r="E14" s="5">
        <f t="shared" si="0"/>
        <v>0</v>
      </c>
      <c r="F14" s="5">
        <v>60</v>
      </c>
    </row>
    <row r="15" spans="1:6" x14ac:dyDescent="0.35">
      <c r="A15" t="s">
        <v>19</v>
      </c>
      <c r="B15" s="5">
        <v>40</v>
      </c>
      <c r="C15" s="5"/>
      <c r="D15" s="5">
        <v>40</v>
      </c>
      <c r="E15" s="5">
        <f t="shared" si="0"/>
        <v>0</v>
      </c>
      <c r="F15" s="5">
        <v>40</v>
      </c>
    </row>
    <row r="16" spans="1:6" x14ac:dyDescent="0.35">
      <c r="A16" t="s">
        <v>20</v>
      </c>
      <c r="B16" s="5">
        <v>20</v>
      </c>
      <c r="C16" s="5">
        <v>20</v>
      </c>
      <c r="D16" s="5">
        <v>20</v>
      </c>
      <c r="E16" s="5">
        <f t="shared" si="0"/>
        <v>0</v>
      </c>
      <c r="F16" s="5">
        <v>20</v>
      </c>
    </row>
    <row r="17" spans="1:6" x14ac:dyDescent="0.35">
      <c r="A17" t="s">
        <v>21</v>
      </c>
      <c r="B17" s="5">
        <v>35</v>
      </c>
      <c r="C17" s="5">
        <v>35</v>
      </c>
      <c r="D17" s="5">
        <v>35</v>
      </c>
      <c r="E17" s="5">
        <f t="shared" si="0"/>
        <v>0</v>
      </c>
      <c r="F17" s="5">
        <v>35</v>
      </c>
    </row>
    <row r="18" spans="1:6" x14ac:dyDescent="0.35">
      <c r="A18" t="s">
        <v>22</v>
      </c>
      <c r="B18" s="5">
        <v>200</v>
      </c>
      <c r="C18" s="5"/>
      <c r="D18" s="5">
        <v>0</v>
      </c>
      <c r="E18" s="5">
        <f t="shared" si="0"/>
        <v>-200</v>
      </c>
      <c r="F18" s="5">
        <v>200</v>
      </c>
    </row>
    <row r="19" spans="1:6" x14ac:dyDescent="0.35">
      <c r="A19" s="6" t="s">
        <v>23</v>
      </c>
      <c r="B19" s="7">
        <f>SUM(B4:B18)</f>
        <v>2270</v>
      </c>
      <c r="C19" s="7">
        <f>SUM(C4:C18)</f>
        <v>1356.75</v>
      </c>
      <c r="D19" s="7">
        <f>SUM(D4:D18)</f>
        <v>1994.24</v>
      </c>
      <c r="E19" s="7">
        <f>D19-B19</f>
        <v>-275.76</v>
      </c>
      <c r="F19" s="7">
        <f>SUM(F4:F18)</f>
        <v>2490</v>
      </c>
    </row>
    <row r="20" spans="1:6" x14ac:dyDescent="0.35">
      <c r="A20" t="s">
        <v>24</v>
      </c>
      <c r="B20" s="5"/>
      <c r="C20" s="5">
        <v>240.63</v>
      </c>
      <c r="D20" s="5">
        <v>240.63</v>
      </c>
      <c r="E20" s="5"/>
      <c r="F20" s="5"/>
    </row>
    <row r="21" spans="1:6" ht="15" thickBot="1" x14ac:dyDescent="0.4">
      <c r="A21" s="8" t="s">
        <v>25</v>
      </c>
      <c r="B21" s="9">
        <f>B19+B20</f>
        <v>2270</v>
      </c>
      <c r="C21" s="9">
        <f t="shared" ref="C21:D21" si="1">C19+C20</f>
        <v>1597.38</v>
      </c>
      <c r="D21" s="9">
        <f t="shared" si="1"/>
        <v>2234.87</v>
      </c>
      <c r="E21" s="9"/>
      <c r="F21" s="9"/>
    </row>
    <row r="22" spans="1:6" x14ac:dyDescent="0.35">
      <c r="B22" s="5"/>
      <c r="C22" s="5"/>
      <c r="D22" s="5"/>
      <c r="E22" s="5"/>
      <c r="F22" s="5"/>
    </row>
    <row r="23" spans="1:6" x14ac:dyDescent="0.35">
      <c r="A23" s="10" t="s">
        <v>26</v>
      </c>
      <c r="B23" s="5"/>
      <c r="C23" s="5"/>
      <c r="D23" s="5"/>
      <c r="E23" s="5"/>
      <c r="F23" s="5"/>
    </row>
    <row r="24" spans="1:6" x14ac:dyDescent="0.35">
      <c r="A24" t="s">
        <v>27</v>
      </c>
      <c r="B24" s="5">
        <v>2420</v>
      </c>
      <c r="C24" s="5">
        <v>2420</v>
      </c>
      <c r="D24" s="5">
        <v>2420</v>
      </c>
      <c r="E24" s="5">
        <f>D24-B24</f>
        <v>0</v>
      </c>
      <c r="F24" s="5">
        <v>2420</v>
      </c>
    </row>
    <row r="25" spans="1:6" x14ac:dyDescent="0.35">
      <c r="A25" s="11" t="s">
        <v>28</v>
      </c>
      <c r="B25" s="5">
        <v>0</v>
      </c>
      <c r="C25" s="5"/>
      <c r="D25" s="5">
        <v>21</v>
      </c>
      <c r="E25" s="5">
        <f t="shared" ref="E25:E28" si="2">D25-B25</f>
        <v>21</v>
      </c>
      <c r="F25" s="5">
        <v>0</v>
      </c>
    </row>
    <row r="26" spans="1:6" x14ac:dyDescent="0.35">
      <c r="A26" s="11" t="s">
        <v>29</v>
      </c>
      <c r="B26" s="5">
        <v>60</v>
      </c>
      <c r="C26" s="5">
        <v>30</v>
      </c>
      <c r="D26" s="5">
        <v>60</v>
      </c>
      <c r="E26" s="5">
        <f t="shared" si="2"/>
        <v>0</v>
      </c>
      <c r="F26" s="5">
        <v>45</v>
      </c>
    </row>
    <row r="27" spans="1:6" x14ac:dyDescent="0.35">
      <c r="A27" t="s">
        <v>30</v>
      </c>
      <c r="B27" s="5">
        <v>25</v>
      </c>
      <c r="C27" s="5">
        <v>0</v>
      </c>
      <c r="D27" s="5">
        <v>2</v>
      </c>
      <c r="E27" s="5">
        <f t="shared" si="2"/>
        <v>-23</v>
      </c>
      <c r="F27" s="5">
        <v>2</v>
      </c>
    </row>
    <row r="28" spans="1:6" x14ac:dyDescent="0.35">
      <c r="A28" s="6" t="s">
        <v>31</v>
      </c>
      <c r="B28" s="7">
        <f>SUM(B24:B27)</f>
        <v>2505</v>
      </c>
      <c r="C28" s="7">
        <f t="shared" ref="C28:D28" si="3">SUM(C24:C27)</f>
        <v>2450</v>
      </c>
      <c r="D28" s="7">
        <f t="shared" si="3"/>
        <v>2503</v>
      </c>
      <c r="E28" s="7">
        <f t="shared" si="2"/>
        <v>-2</v>
      </c>
      <c r="F28" s="7">
        <f>SUM(F24:F27)</f>
        <v>2467</v>
      </c>
    </row>
    <row r="29" spans="1:6" x14ac:dyDescent="0.35">
      <c r="A29" s="12" t="s">
        <v>32</v>
      </c>
      <c r="B29" s="5">
        <v>0</v>
      </c>
      <c r="C29" s="5">
        <v>250</v>
      </c>
      <c r="D29" s="5">
        <v>250</v>
      </c>
      <c r="E29" s="5"/>
      <c r="F29" s="5"/>
    </row>
    <row r="30" spans="1:6" ht="15" thickBot="1" x14ac:dyDescent="0.4">
      <c r="A30" s="13" t="s">
        <v>33</v>
      </c>
      <c r="B30" s="9">
        <f>B28+B29</f>
        <v>2505</v>
      </c>
      <c r="C30" s="9">
        <f t="shared" ref="C30:D30" si="4">C28+C29</f>
        <v>2700</v>
      </c>
      <c r="D30" s="9">
        <f t="shared" si="4"/>
        <v>2753</v>
      </c>
      <c r="E30" s="9"/>
      <c r="F30" s="9"/>
    </row>
    <row r="31" spans="1:6" x14ac:dyDescent="0.35">
      <c r="A31" s="10"/>
      <c r="B31" s="5"/>
      <c r="C31" s="5"/>
      <c r="D31" s="5"/>
      <c r="E31" s="5"/>
      <c r="F31" s="5"/>
    </row>
    <row r="32" spans="1:6" x14ac:dyDescent="0.35">
      <c r="A32" s="10" t="s">
        <v>34</v>
      </c>
      <c r="B32" s="5">
        <f>B28-B19</f>
        <v>235</v>
      </c>
      <c r="C32" s="5"/>
      <c r="D32" s="5">
        <f>D30-D21</f>
        <v>518.13000000000011</v>
      </c>
      <c r="E32" s="5">
        <f>D32-B32</f>
        <v>283.13000000000011</v>
      </c>
      <c r="F32" s="5">
        <f>F28-F19</f>
        <v>-23</v>
      </c>
    </row>
    <row r="33" spans="1:9" x14ac:dyDescent="0.35">
      <c r="A33" t="s">
        <v>35</v>
      </c>
      <c r="B33" s="5">
        <v>1273.9000000000001</v>
      </c>
      <c r="C33" s="5"/>
      <c r="D33" s="5">
        <v>1273.9000000000001</v>
      </c>
      <c r="E33" s="5"/>
      <c r="F33" s="5">
        <f>D35</f>
        <v>1792.0300000000002</v>
      </c>
    </row>
    <row r="34" spans="1:9" x14ac:dyDescent="0.35">
      <c r="B34" s="5"/>
      <c r="C34" s="5"/>
      <c r="D34" s="5"/>
      <c r="E34" s="5"/>
      <c r="F34" s="5"/>
    </row>
    <row r="35" spans="1:9" ht="15" thickBot="1" x14ac:dyDescent="0.4">
      <c r="A35" s="13" t="s">
        <v>36</v>
      </c>
      <c r="B35" s="9">
        <f>B33+B32</f>
        <v>1508.9</v>
      </c>
      <c r="C35" s="9"/>
      <c r="D35" s="9">
        <f t="shared" ref="D35:F35" si="5">D33+D32</f>
        <v>1792.0300000000002</v>
      </c>
      <c r="E35" s="9"/>
      <c r="F35" s="9">
        <f t="shared" si="5"/>
        <v>1769.0300000000002</v>
      </c>
    </row>
    <row r="47" spans="1:9" x14ac:dyDescent="0.35">
      <c r="H47" t="s">
        <v>37</v>
      </c>
      <c r="I47">
        <v>3958.9</v>
      </c>
    </row>
    <row r="49" spans="8:9" x14ac:dyDescent="0.35">
      <c r="H49" t="s">
        <v>38</v>
      </c>
    </row>
    <row r="51" spans="8:9" x14ac:dyDescent="0.35">
      <c r="H51" t="s">
        <v>39</v>
      </c>
      <c r="I51" t="s">
        <v>40</v>
      </c>
    </row>
    <row r="52" spans="8:9" x14ac:dyDescent="0.35">
      <c r="H52" t="s">
        <v>41</v>
      </c>
      <c r="I52">
        <v>45</v>
      </c>
    </row>
    <row r="53" spans="8:9" x14ac:dyDescent="0.35">
      <c r="H53" t="s">
        <v>30</v>
      </c>
      <c r="I53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0"/>
  <sheetViews>
    <sheetView workbookViewId="0">
      <selection activeCell="B24" sqref="B24"/>
    </sheetView>
  </sheetViews>
  <sheetFormatPr defaultRowHeight="14.5" x14ac:dyDescent="0.35"/>
  <cols>
    <col min="2" max="2" width="24.7265625" customWidth="1"/>
    <col min="7" max="7" width="9.1796875" style="17"/>
    <col min="8" max="8" width="29.81640625" customWidth="1"/>
  </cols>
  <sheetData>
    <row r="1" spans="1:10" x14ac:dyDescent="0.35">
      <c r="A1" s="14" t="s">
        <v>42</v>
      </c>
      <c r="B1" s="15"/>
      <c r="C1" s="15"/>
      <c r="D1" s="15"/>
      <c r="E1" s="15"/>
      <c r="F1" s="15"/>
      <c r="G1" s="16"/>
      <c r="H1" s="15"/>
      <c r="I1" s="15"/>
      <c r="J1" s="15"/>
    </row>
    <row r="2" spans="1:10" x14ac:dyDescent="0.35">
      <c r="A2" s="11" t="s">
        <v>52</v>
      </c>
    </row>
    <row r="4" spans="1:10" x14ac:dyDescent="0.35">
      <c r="A4" s="18" t="s">
        <v>43</v>
      </c>
      <c r="B4" s="18" t="s">
        <v>26</v>
      </c>
      <c r="C4" s="18" t="s">
        <v>40</v>
      </c>
      <c r="D4" s="18" t="s">
        <v>44</v>
      </c>
      <c r="E4" s="18"/>
      <c r="F4" s="18" t="s">
        <v>43</v>
      </c>
      <c r="G4" s="18" t="s">
        <v>45</v>
      </c>
      <c r="H4" s="18" t="s">
        <v>2</v>
      </c>
      <c r="I4" s="18" t="s">
        <v>40</v>
      </c>
      <c r="J4" s="18" t="s">
        <v>44</v>
      </c>
    </row>
    <row r="5" spans="1:10" x14ac:dyDescent="0.35">
      <c r="A5" s="19">
        <v>39908</v>
      </c>
      <c r="B5" t="s">
        <v>46</v>
      </c>
      <c r="C5">
        <v>1797.79</v>
      </c>
      <c r="D5" s="5"/>
      <c r="F5" s="19">
        <v>39951</v>
      </c>
      <c r="G5" s="17">
        <v>189</v>
      </c>
      <c r="H5" t="s">
        <v>47</v>
      </c>
      <c r="I5" s="5">
        <v>95</v>
      </c>
      <c r="J5" s="5"/>
    </row>
    <row r="6" spans="1:10" x14ac:dyDescent="0.35">
      <c r="A6" s="19">
        <v>39931</v>
      </c>
      <c r="B6" t="s">
        <v>27</v>
      </c>
      <c r="C6" s="5">
        <v>2420</v>
      </c>
      <c r="D6" s="5"/>
      <c r="F6" s="19">
        <v>39951</v>
      </c>
      <c r="G6" s="17">
        <v>190</v>
      </c>
      <c r="H6" t="s">
        <v>48</v>
      </c>
      <c r="I6" s="5">
        <v>170.1</v>
      </c>
      <c r="J6" s="5"/>
    </row>
    <row r="7" spans="1:10" x14ac:dyDescent="0.35">
      <c r="D7" s="5"/>
      <c r="F7" s="19">
        <v>40316</v>
      </c>
      <c r="G7" s="17">
        <v>191</v>
      </c>
      <c r="H7" t="s">
        <v>21</v>
      </c>
      <c r="I7" s="5">
        <v>35</v>
      </c>
      <c r="J7" s="5"/>
    </row>
    <row r="8" spans="1:10" x14ac:dyDescent="0.35">
      <c r="A8" s="19"/>
      <c r="C8" s="5"/>
      <c r="D8" s="5"/>
      <c r="F8" s="19">
        <v>40728</v>
      </c>
      <c r="H8" t="s">
        <v>53</v>
      </c>
      <c r="I8" s="5">
        <v>178.95</v>
      </c>
      <c r="J8" s="5"/>
    </row>
    <row r="9" spans="1:10" x14ac:dyDescent="0.35">
      <c r="A9" s="19"/>
      <c r="C9" s="5"/>
      <c r="D9" s="5"/>
      <c r="F9" s="19">
        <v>40728</v>
      </c>
      <c r="H9" t="s">
        <v>54</v>
      </c>
      <c r="I9" s="5">
        <v>41.2</v>
      </c>
      <c r="J9" s="5"/>
    </row>
    <row r="10" spans="1:10" x14ac:dyDescent="0.35">
      <c r="A10" s="19"/>
      <c r="C10" s="5"/>
      <c r="F10" s="19"/>
      <c r="I10" s="5"/>
      <c r="J10" s="5"/>
    </row>
    <row r="11" spans="1:10" x14ac:dyDescent="0.35">
      <c r="C11" s="5"/>
      <c r="D11" s="5"/>
      <c r="F11" s="19"/>
      <c r="I11" s="5"/>
      <c r="J11" s="5"/>
    </row>
    <row r="12" spans="1:10" x14ac:dyDescent="0.35">
      <c r="C12" s="5"/>
      <c r="D12" s="5"/>
      <c r="F12" s="19"/>
      <c r="I12" s="5"/>
      <c r="J12" s="5"/>
    </row>
    <row r="13" spans="1:10" x14ac:dyDescent="0.35">
      <c r="C13" s="5"/>
      <c r="D13" s="5"/>
      <c r="F13" s="19"/>
      <c r="I13" s="5"/>
      <c r="J13" s="5"/>
    </row>
    <row r="14" spans="1:10" ht="15" thickBot="1" x14ac:dyDescent="0.4">
      <c r="B14" s="13" t="s">
        <v>37</v>
      </c>
      <c r="C14" s="20">
        <f>SUM(C5:C13)</f>
        <v>4217.79</v>
      </c>
      <c r="D14" s="20">
        <f>SUM(D5:D13)</f>
        <v>0</v>
      </c>
      <c r="E14" s="13"/>
      <c r="F14" s="13"/>
      <c r="G14" s="21"/>
      <c r="H14" s="13"/>
      <c r="I14" s="20">
        <f>SUM(I5:I13)</f>
        <v>520.25</v>
      </c>
      <c r="J14" s="20">
        <f>SUM(J5:J13)</f>
        <v>0</v>
      </c>
    </row>
    <row r="15" spans="1:10" x14ac:dyDescent="0.35">
      <c r="C15" s="5"/>
      <c r="D15" s="5"/>
      <c r="I15" s="5"/>
      <c r="J15" s="5"/>
    </row>
    <row r="16" spans="1:10" x14ac:dyDescent="0.35">
      <c r="A16" s="14"/>
      <c r="B16" s="14" t="s">
        <v>38</v>
      </c>
      <c r="C16" s="22"/>
      <c r="D16" s="22"/>
      <c r="E16" s="14"/>
      <c r="F16" s="14"/>
      <c r="G16" s="23"/>
      <c r="H16" s="14"/>
      <c r="I16" s="22"/>
      <c r="J16" s="22">
        <f>C14+D14-I14-J14</f>
        <v>3697.54</v>
      </c>
    </row>
    <row r="17" spans="2:18" x14ac:dyDescent="0.35">
      <c r="C17" s="5"/>
      <c r="D17" s="5"/>
      <c r="I17" s="5"/>
      <c r="J17" s="5"/>
    </row>
    <row r="18" spans="2:18" x14ac:dyDescent="0.35">
      <c r="B18" s="10" t="s">
        <v>39</v>
      </c>
      <c r="C18" s="24" t="s">
        <v>40</v>
      </c>
      <c r="D18" s="25" t="s">
        <v>44</v>
      </c>
      <c r="E18" s="10"/>
      <c r="F18" s="10"/>
      <c r="G18" s="18"/>
      <c r="H18" s="10" t="s">
        <v>49</v>
      </c>
      <c r="I18" s="24" t="s">
        <v>40</v>
      </c>
      <c r="J18" s="25" t="s">
        <v>44</v>
      </c>
    </row>
    <row r="19" spans="2:18" x14ac:dyDescent="0.35">
      <c r="B19" t="s">
        <v>41</v>
      </c>
      <c r="C19" s="5">
        <v>45</v>
      </c>
      <c r="D19" s="5"/>
      <c r="H19" t="s">
        <v>9</v>
      </c>
      <c r="I19" s="5">
        <v>100</v>
      </c>
      <c r="J19" s="5"/>
      <c r="N19" s="5"/>
      <c r="O19" s="5"/>
      <c r="P19" s="5"/>
      <c r="Q19" s="5"/>
      <c r="R19" s="5"/>
    </row>
    <row r="20" spans="2:18" x14ac:dyDescent="0.35">
      <c r="B20" t="s">
        <v>30</v>
      </c>
      <c r="C20" s="5">
        <v>2</v>
      </c>
      <c r="D20" s="5"/>
      <c r="H20" t="s">
        <v>51</v>
      </c>
      <c r="I20" s="5">
        <v>600</v>
      </c>
      <c r="J20" s="5"/>
      <c r="N20" s="5"/>
      <c r="O20" s="5"/>
      <c r="P20" s="5"/>
      <c r="Q20" s="5"/>
      <c r="R20" s="5"/>
    </row>
    <row r="21" spans="2:18" x14ac:dyDescent="0.35">
      <c r="C21" s="5"/>
      <c r="D21" s="5"/>
      <c r="H21" t="s">
        <v>12</v>
      </c>
      <c r="I21" s="5">
        <v>60</v>
      </c>
      <c r="J21" s="5"/>
      <c r="N21" s="5"/>
      <c r="O21" s="5"/>
      <c r="P21" s="5"/>
      <c r="Q21" s="5"/>
      <c r="R21" s="5"/>
    </row>
    <row r="22" spans="2:18" x14ac:dyDescent="0.35">
      <c r="D22" s="5"/>
      <c r="H22" t="s">
        <v>14</v>
      </c>
      <c r="I22" s="5">
        <f>830-206.51</f>
        <v>623.49</v>
      </c>
      <c r="J22" s="5"/>
      <c r="N22" s="5"/>
      <c r="O22" s="5"/>
      <c r="P22" s="5"/>
      <c r="Q22" s="5"/>
      <c r="R22" s="5"/>
    </row>
    <row r="23" spans="2:18" x14ac:dyDescent="0.35">
      <c r="H23" t="s">
        <v>15</v>
      </c>
      <c r="I23" s="5">
        <f>100-13.64</f>
        <v>86.36</v>
      </c>
      <c r="J23" s="5"/>
      <c r="N23" s="5"/>
      <c r="O23" s="5"/>
      <c r="P23" s="5"/>
      <c r="Q23" s="5"/>
      <c r="R23" s="5"/>
    </row>
    <row r="24" spans="2:18" x14ac:dyDescent="0.35">
      <c r="C24" s="5"/>
      <c r="D24" s="5"/>
      <c r="H24" t="s">
        <v>16</v>
      </c>
      <c r="I24" s="5">
        <v>150</v>
      </c>
      <c r="J24" s="5"/>
      <c r="N24" s="5"/>
      <c r="O24" s="5"/>
      <c r="P24" s="5"/>
      <c r="Q24" s="5"/>
      <c r="R24" s="5"/>
    </row>
    <row r="25" spans="2:18" x14ac:dyDescent="0.35">
      <c r="C25" s="5"/>
      <c r="D25" s="5"/>
      <c r="H25" t="s">
        <v>18</v>
      </c>
      <c r="I25" s="5">
        <v>60</v>
      </c>
      <c r="J25" s="5"/>
      <c r="N25" s="5"/>
      <c r="O25" s="5"/>
      <c r="P25" s="5"/>
      <c r="Q25" s="5"/>
      <c r="R25" s="5"/>
    </row>
    <row r="26" spans="2:18" x14ac:dyDescent="0.35">
      <c r="C26" s="5"/>
      <c r="D26" s="5"/>
      <c r="H26" t="s">
        <v>19</v>
      </c>
      <c r="I26" s="5">
        <v>40</v>
      </c>
      <c r="J26" s="5"/>
      <c r="N26" s="5"/>
      <c r="O26" s="5"/>
      <c r="P26" s="5"/>
      <c r="Q26" s="5"/>
      <c r="R26" s="5"/>
    </row>
    <row r="27" spans="2:18" x14ac:dyDescent="0.35">
      <c r="C27" s="5"/>
      <c r="D27" s="5"/>
      <c r="H27" t="s">
        <v>20</v>
      </c>
      <c r="I27" s="5">
        <v>20</v>
      </c>
      <c r="J27" s="5"/>
      <c r="N27" s="5"/>
      <c r="O27" s="5"/>
      <c r="P27" s="5"/>
      <c r="Q27" s="5"/>
      <c r="R27" s="5"/>
    </row>
    <row r="28" spans="2:18" x14ac:dyDescent="0.35">
      <c r="C28" s="5"/>
      <c r="D28" s="5"/>
      <c r="H28" t="s">
        <v>22</v>
      </c>
      <c r="I28" s="5">
        <v>200</v>
      </c>
      <c r="J28" s="5"/>
    </row>
    <row r="29" spans="2:18" x14ac:dyDescent="0.35">
      <c r="D29" s="5"/>
      <c r="J29" s="5"/>
    </row>
    <row r="30" spans="2:18" x14ac:dyDescent="0.35">
      <c r="C30" s="5"/>
      <c r="D30" s="5"/>
      <c r="J30" s="5"/>
    </row>
    <row r="31" spans="2:18" ht="15" thickBot="1" x14ac:dyDescent="0.4">
      <c r="B31" s="13" t="s">
        <v>37</v>
      </c>
      <c r="C31" s="20">
        <f>SUM(C19:C30)</f>
        <v>47</v>
      </c>
      <c r="D31" s="20">
        <f>SUM(D19:D30)</f>
        <v>0</v>
      </c>
      <c r="E31" s="13"/>
      <c r="F31" s="13"/>
      <c r="G31" s="21"/>
      <c r="H31" s="13"/>
      <c r="I31" s="20">
        <f>SUM(I19:I30)</f>
        <v>1939.85</v>
      </c>
      <c r="J31" s="20">
        <f>SUM(J19:J30)</f>
        <v>0</v>
      </c>
    </row>
    <row r="32" spans="2:18" x14ac:dyDescent="0.35">
      <c r="C32" s="5"/>
      <c r="D32" s="5"/>
      <c r="I32" s="5"/>
      <c r="J32" s="5"/>
    </row>
    <row r="33" spans="1:10" x14ac:dyDescent="0.35">
      <c r="A33" s="14"/>
      <c r="B33" s="14" t="s">
        <v>50</v>
      </c>
      <c r="C33" s="22"/>
      <c r="D33" s="22"/>
      <c r="E33" s="14"/>
      <c r="F33" s="14"/>
      <c r="G33" s="23"/>
      <c r="H33" s="14"/>
      <c r="I33" s="22"/>
      <c r="J33" s="22">
        <f>J16+C31+D31-I31-J31</f>
        <v>1804.69</v>
      </c>
    </row>
    <row r="34" spans="1:10" x14ac:dyDescent="0.35">
      <c r="C34" s="5"/>
      <c r="D34" s="5"/>
      <c r="I34" s="5"/>
      <c r="J34" s="5">
        <f>J33-C5+Budget!F33</f>
        <v>1798.9300000000003</v>
      </c>
    </row>
    <row r="35" spans="1:10" x14ac:dyDescent="0.35">
      <c r="C35" s="5"/>
      <c r="D35" s="5"/>
      <c r="I35" s="5"/>
      <c r="J35" s="5">
        <f>J33-J34</f>
        <v>5.7599999999997635</v>
      </c>
    </row>
    <row r="36" spans="1:10" x14ac:dyDescent="0.35">
      <c r="C36" s="5"/>
      <c r="D36" s="5"/>
      <c r="I36" s="5"/>
      <c r="J36" s="5"/>
    </row>
    <row r="37" spans="1:10" x14ac:dyDescent="0.35">
      <c r="C37" s="5"/>
      <c r="D37" s="5"/>
      <c r="I37" s="5"/>
      <c r="J37" s="5"/>
    </row>
    <row r="38" spans="1:10" x14ac:dyDescent="0.35">
      <c r="C38" s="5"/>
      <c r="D38" s="5"/>
      <c r="I38" s="5"/>
      <c r="J38" s="5"/>
    </row>
    <row r="39" spans="1:10" x14ac:dyDescent="0.35">
      <c r="C39" s="5"/>
      <c r="D39" s="5"/>
      <c r="I39" s="5"/>
      <c r="J39" s="5"/>
    </row>
    <row r="40" spans="1:10" x14ac:dyDescent="0.35">
      <c r="C40" s="5"/>
      <c r="D40" s="5"/>
      <c r="I40" s="5"/>
      <c r="J40" s="5"/>
    </row>
    <row r="41" spans="1:10" x14ac:dyDescent="0.35">
      <c r="C41" s="5"/>
      <c r="D41" s="5"/>
      <c r="I41" s="5"/>
      <c r="J41" s="5"/>
    </row>
    <row r="42" spans="1:10" x14ac:dyDescent="0.35">
      <c r="C42" s="5"/>
      <c r="D42" s="5"/>
      <c r="I42" s="5"/>
      <c r="J42" s="5"/>
    </row>
    <row r="43" spans="1:10" x14ac:dyDescent="0.35">
      <c r="C43" s="5"/>
      <c r="D43" s="5"/>
      <c r="I43" s="5"/>
      <c r="J43" s="5"/>
    </row>
    <row r="44" spans="1:10" x14ac:dyDescent="0.35">
      <c r="C44" s="5"/>
      <c r="D44" s="5"/>
      <c r="I44" s="5"/>
      <c r="J44" s="5"/>
    </row>
    <row r="45" spans="1:10" x14ac:dyDescent="0.35">
      <c r="C45" s="5"/>
      <c r="D45" s="5"/>
      <c r="I45" s="5"/>
      <c r="J45" s="5"/>
    </row>
    <row r="46" spans="1:10" x14ac:dyDescent="0.35">
      <c r="C46" s="5"/>
      <c r="D46" s="5"/>
      <c r="I46" s="5"/>
      <c r="J46" s="5"/>
    </row>
    <row r="47" spans="1:10" x14ac:dyDescent="0.35">
      <c r="C47" s="5"/>
      <c r="D47" s="5"/>
    </row>
    <row r="48" spans="1:10" x14ac:dyDescent="0.35">
      <c r="C48" s="5"/>
      <c r="D48" s="5"/>
    </row>
    <row r="49" spans="3:4" x14ac:dyDescent="0.35">
      <c r="C49" s="5"/>
      <c r="D49" s="5"/>
    </row>
    <row r="50" spans="3:4" x14ac:dyDescent="0.35">
      <c r="C50" s="5"/>
      <c r="D50" s="5"/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2"/>
  <sheetViews>
    <sheetView workbookViewId="0">
      <selection sqref="A1:XFD1048576"/>
    </sheetView>
  </sheetViews>
  <sheetFormatPr defaultRowHeight="14.5" x14ac:dyDescent="0.35"/>
  <cols>
    <col min="2" max="2" width="24.7265625" customWidth="1"/>
    <col min="7" max="7" width="9.1796875" style="17"/>
    <col min="8" max="8" width="29.81640625" customWidth="1"/>
  </cols>
  <sheetData>
    <row r="1" spans="1:10" x14ac:dyDescent="0.35">
      <c r="A1" s="14" t="s">
        <v>42</v>
      </c>
      <c r="B1" s="15"/>
      <c r="C1" s="15"/>
      <c r="D1" s="15"/>
      <c r="E1" s="15"/>
      <c r="F1" s="15"/>
      <c r="G1" s="16"/>
      <c r="H1" s="15"/>
      <c r="I1" s="15"/>
      <c r="J1" s="15"/>
    </row>
    <row r="2" spans="1:10" x14ac:dyDescent="0.35">
      <c r="A2" s="11" t="s">
        <v>55</v>
      </c>
    </row>
    <row r="4" spans="1:10" x14ac:dyDescent="0.35">
      <c r="A4" s="18" t="s">
        <v>43</v>
      </c>
      <c r="B4" s="18" t="s">
        <v>26</v>
      </c>
      <c r="C4" s="18" t="s">
        <v>40</v>
      </c>
      <c r="D4" s="18" t="s">
        <v>44</v>
      </c>
      <c r="E4" s="18"/>
      <c r="F4" s="18" t="s">
        <v>43</v>
      </c>
      <c r="G4" s="18" t="s">
        <v>45</v>
      </c>
      <c r="H4" s="18" t="s">
        <v>2</v>
      </c>
      <c r="I4" s="18" t="s">
        <v>40</v>
      </c>
      <c r="J4" s="18" t="s">
        <v>44</v>
      </c>
    </row>
    <row r="5" spans="1:10" x14ac:dyDescent="0.35">
      <c r="A5" s="19">
        <v>39908</v>
      </c>
      <c r="B5" t="s">
        <v>46</v>
      </c>
      <c r="C5">
        <v>1797.79</v>
      </c>
      <c r="D5" s="5"/>
      <c r="F5" s="19">
        <v>39951</v>
      </c>
      <c r="G5" s="17">
        <v>189</v>
      </c>
      <c r="H5" t="s">
        <v>47</v>
      </c>
      <c r="I5" s="5">
        <v>95</v>
      </c>
      <c r="J5" s="5"/>
    </row>
    <row r="6" spans="1:10" x14ac:dyDescent="0.35">
      <c r="A6" s="19">
        <v>39931</v>
      </c>
      <c r="B6" t="s">
        <v>27</v>
      </c>
      <c r="C6" s="5">
        <v>2420</v>
      </c>
      <c r="D6" s="5"/>
      <c r="F6" s="19">
        <v>39951</v>
      </c>
      <c r="G6" s="17">
        <v>190</v>
      </c>
      <c r="H6" t="s">
        <v>48</v>
      </c>
      <c r="I6" s="5">
        <v>170.1</v>
      </c>
      <c r="J6" s="5"/>
    </row>
    <row r="7" spans="1:10" x14ac:dyDescent="0.35">
      <c r="D7" s="5"/>
      <c r="F7" s="19">
        <v>40316</v>
      </c>
      <c r="G7" s="17">
        <v>191</v>
      </c>
      <c r="H7" t="s">
        <v>21</v>
      </c>
      <c r="I7" s="5">
        <v>35</v>
      </c>
      <c r="J7" s="5"/>
    </row>
    <row r="8" spans="1:10" x14ac:dyDescent="0.35">
      <c r="A8" s="19"/>
      <c r="C8" s="5"/>
      <c r="D8" s="5"/>
      <c r="F8" s="19">
        <v>40728</v>
      </c>
      <c r="G8" s="17">
        <v>193</v>
      </c>
      <c r="H8" t="s">
        <v>53</v>
      </c>
      <c r="I8" s="5">
        <v>178.95</v>
      </c>
      <c r="J8" s="5"/>
    </row>
    <row r="9" spans="1:10" x14ac:dyDescent="0.35">
      <c r="A9" s="19"/>
      <c r="C9" s="5"/>
      <c r="D9" s="5"/>
      <c r="F9" s="19">
        <v>40728</v>
      </c>
      <c r="G9" s="17">
        <v>192</v>
      </c>
      <c r="H9" t="s">
        <v>54</v>
      </c>
      <c r="I9" s="5">
        <v>41.2</v>
      </c>
      <c r="J9" s="5"/>
    </row>
    <row r="10" spans="1:10" x14ac:dyDescent="0.35">
      <c r="A10" s="19"/>
      <c r="C10" s="5"/>
      <c r="F10" s="19">
        <v>40819</v>
      </c>
      <c r="G10" s="17">
        <v>194</v>
      </c>
      <c r="H10" t="s">
        <v>56</v>
      </c>
      <c r="I10" s="5">
        <v>400</v>
      </c>
      <c r="J10" s="5"/>
    </row>
    <row r="11" spans="1:10" x14ac:dyDescent="0.35">
      <c r="C11" s="5"/>
      <c r="D11" s="5"/>
      <c r="F11" s="19">
        <v>40819</v>
      </c>
      <c r="G11" s="17">
        <v>195</v>
      </c>
      <c r="H11" t="s">
        <v>57</v>
      </c>
      <c r="I11" s="5">
        <v>200</v>
      </c>
      <c r="J11" s="5"/>
    </row>
    <row r="12" spans="1:10" x14ac:dyDescent="0.35">
      <c r="C12" s="5"/>
      <c r="D12" s="5"/>
      <c r="F12" s="19">
        <v>40819</v>
      </c>
      <c r="G12" s="17">
        <v>196</v>
      </c>
      <c r="H12" t="s">
        <v>58</v>
      </c>
      <c r="I12" s="5">
        <v>50</v>
      </c>
      <c r="J12" s="5">
        <v>10</v>
      </c>
    </row>
    <row r="13" spans="1:10" x14ac:dyDescent="0.35">
      <c r="C13" s="5"/>
      <c r="D13" s="5"/>
      <c r="F13" s="19">
        <v>40819</v>
      </c>
      <c r="G13" s="17">
        <v>197</v>
      </c>
      <c r="H13" t="s">
        <v>53</v>
      </c>
      <c r="I13" s="5">
        <v>168.51</v>
      </c>
      <c r="J13" s="5"/>
    </row>
    <row r="14" spans="1:10" x14ac:dyDescent="0.35">
      <c r="C14" s="5"/>
      <c r="D14" s="5"/>
      <c r="F14" s="19">
        <v>40819</v>
      </c>
      <c r="G14" s="17">
        <v>198</v>
      </c>
      <c r="H14" t="s">
        <v>54</v>
      </c>
      <c r="I14" s="5">
        <v>41.4</v>
      </c>
      <c r="J14" s="5"/>
    </row>
    <row r="15" spans="1:10" x14ac:dyDescent="0.35">
      <c r="C15" s="5"/>
      <c r="D15" s="5"/>
      <c r="F15" s="19">
        <v>40819</v>
      </c>
      <c r="G15" s="17">
        <v>199</v>
      </c>
      <c r="H15" t="s">
        <v>59</v>
      </c>
      <c r="I15" s="5">
        <v>60</v>
      </c>
      <c r="J15" s="5"/>
    </row>
    <row r="16" spans="1:10" x14ac:dyDescent="0.35">
      <c r="C16" s="5"/>
      <c r="D16" s="5"/>
      <c r="F16" s="19">
        <v>40819</v>
      </c>
      <c r="G16" s="17">
        <v>200</v>
      </c>
      <c r="H16" t="s">
        <v>20</v>
      </c>
      <c r="I16" s="5">
        <v>20</v>
      </c>
      <c r="J16" s="5"/>
    </row>
    <row r="17" spans="1:18" x14ac:dyDescent="0.35">
      <c r="C17" s="5"/>
      <c r="D17" s="5"/>
      <c r="F17" s="19"/>
      <c r="I17" s="5"/>
      <c r="J17" s="5"/>
    </row>
    <row r="18" spans="1:18" x14ac:dyDescent="0.35">
      <c r="C18" s="5"/>
      <c r="D18" s="5"/>
      <c r="F18" s="19"/>
      <c r="I18" s="5"/>
      <c r="J18" s="5"/>
    </row>
    <row r="19" spans="1:18" x14ac:dyDescent="0.35">
      <c r="C19" s="5"/>
      <c r="D19" s="5"/>
      <c r="F19" s="19"/>
      <c r="I19" s="5"/>
      <c r="J19" s="5"/>
    </row>
    <row r="20" spans="1:18" ht="15" thickBot="1" x14ac:dyDescent="0.4">
      <c r="B20" s="13" t="s">
        <v>37</v>
      </c>
      <c r="C20" s="20">
        <f>SUM(C5:C19)</f>
        <v>4217.79</v>
      </c>
      <c r="D20" s="20">
        <f>SUM(D5:D19)</f>
        <v>0</v>
      </c>
      <c r="E20" s="13"/>
      <c r="F20" s="13"/>
      <c r="G20" s="21"/>
      <c r="H20" s="13"/>
      <c r="I20" s="20">
        <f>SUM(I5:I19)</f>
        <v>1460.16</v>
      </c>
      <c r="J20" s="20">
        <f>SUM(J5:J19)</f>
        <v>10</v>
      </c>
    </row>
    <row r="21" spans="1:18" x14ac:dyDescent="0.35">
      <c r="C21" s="5"/>
      <c r="D21" s="5"/>
      <c r="I21" s="5"/>
      <c r="J21" s="5"/>
    </row>
    <row r="22" spans="1:18" x14ac:dyDescent="0.35">
      <c r="A22" s="14"/>
      <c r="B22" s="14" t="s">
        <v>38</v>
      </c>
      <c r="C22" s="22"/>
      <c r="D22" s="22"/>
      <c r="E22" s="14"/>
      <c r="F22" s="14"/>
      <c r="G22" s="23"/>
      <c r="H22" s="14"/>
      <c r="I22" s="22"/>
      <c r="J22" s="22">
        <f>C20+D20-I20-J20</f>
        <v>2747.63</v>
      </c>
    </row>
    <row r="23" spans="1:18" x14ac:dyDescent="0.35">
      <c r="C23" s="5"/>
      <c r="D23" s="5"/>
      <c r="I23" s="5"/>
      <c r="J23" s="5"/>
    </row>
    <row r="24" spans="1:18" x14ac:dyDescent="0.35">
      <c r="B24" s="10" t="s">
        <v>39</v>
      </c>
      <c r="C24" s="24" t="s">
        <v>40</v>
      </c>
      <c r="D24" s="25" t="s">
        <v>44</v>
      </c>
      <c r="E24" s="10"/>
      <c r="F24" s="10"/>
      <c r="G24" s="18"/>
      <c r="H24" s="10" t="s">
        <v>49</v>
      </c>
      <c r="I24" s="24" t="s">
        <v>40</v>
      </c>
      <c r="J24" s="25" t="s">
        <v>44</v>
      </c>
    </row>
    <row r="25" spans="1:18" x14ac:dyDescent="0.35">
      <c r="B25" t="s">
        <v>41</v>
      </c>
      <c r="C25" s="5">
        <v>45</v>
      </c>
      <c r="D25" s="5"/>
      <c r="H25" t="s">
        <v>9</v>
      </c>
      <c r="I25" s="5">
        <v>100</v>
      </c>
      <c r="J25" s="5"/>
      <c r="N25" s="5"/>
      <c r="O25" s="5"/>
      <c r="P25" s="5"/>
      <c r="Q25" s="5"/>
      <c r="R25" s="5"/>
    </row>
    <row r="26" spans="1:18" x14ac:dyDescent="0.35">
      <c r="B26" t="s">
        <v>30</v>
      </c>
      <c r="C26" s="5">
        <v>2</v>
      </c>
      <c r="D26" s="5"/>
      <c r="H26" t="s">
        <v>14</v>
      </c>
      <c r="I26" s="5">
        <f>830-206.51-206.51</f>
        <v>416.98</v>
      </c>
      <c r="J26" s="5"/>
      <c r="N26" s="5"/>
      <c r="O26" s="5"/>
      <c r="P26" s="5"/>
      <c r="Q26" s="5"/>
      <c r="R26" s="5"/>
    </row>
    <row r="27" spans="1:18" x14ac:dyDescent="0.35">
      <c r="C27" s="5"/>
      <c r="D27" s="5"/>
      <c r="H27" t="s">
        <v>15</v>
      </c>
      <c r="I27" s="5">
        <f>100-13.64-3.4</f>
        <v>82.96</v>
      </c>
      <c r="J27" s="5"/>
      <c r="N27" s="5"/>
      <c r="O27" s="5"/>
      <c r="P27" s="5"/>
      <c r="Q27" s="5"/>
      <c r="R27" s="5"/>
    </row>
    <row r="28" spans="1:18" x14ac:dyDescent="0.35">
      <c r="D28" s="5"/>
      <c r="H28" t="s">
        <v>16</v>
      </c>
      <c r="I28" s="5">
        <v>150</v>
      </c>
      <c r="J28" s="5"/>
      <c r="N28" s="5"/>
      <c r="O28" s="5"/>
      <c r="P28" s="5"/>
      <c r="Q28" s="5"/>
      <c r="R28" s="5"/>
    </row>
    <row r="29" spans="1:18" x14ac:dyDescent="0.35">
      <c r="H29" t="s">
        <v>19</v>
      </c>
      <c r="I29" s="5">
        <v>40</v>
      </c>
      <c r="J29" s="5"/>
      <c r="N29" s="5"/>
      <c r="O29" s="5"/>
      <c r="P29" s="5"/>
      <c r="Q29" s="5"/>
      <c r="R29" s="5"/>
    </row>
    <row r="30" spans="1:18" x14ac:dyDescent="0.35">
      <c r="C30" s="5"/>
      <c r="D30" s="5"/>
      <c r="H30" t="s">
        <v>22</v>
      </c>
      <c r="I30" s="5">
        <v>200</v>
      </c>
      <c r="J30" s="5"/>
      <c r="N30" s="5"/>
      <c r="O30" s="5"/>
      <c r="P30" s="5"/>
      <c r="Q30" s="5"/>
      <c r="R30" s="5"/>
    </row>
    <row r="31" spans="1:18" x14ac:dyDescent="0.35">
      <c r="D31" s="5"/>
      <c r="J31" s="5"/>
    </row>
    <row r="32" spans="1:18" x14ac:dyDescent="0.35">
      <c r="C32" s="5"/>
      <c r="D32" s="5"/>
      <c r="J32" s="5"/>
    </row>
    <row r="33" spans="1:10" ht="15" thickBot="1" x14ac:dyDescent="0.4">
      <c r="B33" s="13" t="s">
        <v>37</v>
      </c>
      <c r="C33" s="20">
        <f>SUM(C25:C32)</f>
        <v>47</v>
      </c>
      <c r="D33" s="20">
        <f>SUM(D25:D32)</f>
        <v>0</v>
      </c>
      <c r="E33" s="13"/>
      <c r="F33" s="13"/>
      <c r="G33" s="21"/>
      <c r="H33" s="13"/>
      <c r="I33" s="20">
        <f>SUM(I25:I32)</f>
        <v>989.94</v>
      </c>
      <c r="J33" s="20">
        <f>SUM(J25:J32)</f>
        <v>0</v>
      </c>
    </row>
    <row r="34" spans="1:10" x14ac:dyDescent="0.35">
      <c r="C34" s="5"/>
      <c r="D34" s="5"/>
      <c r="I34" s="5"/>
      <c r="J34" s="5"/>
    </row>
    <row r="35" spans="1:10" x14ac:dyDescent="0.35">
      <c r="A35" s="14"/>
      <c r="B35" s="14" t="s">
        <v>50</v>
      </c>
      <c r="C35" s="22"/>
      <c r="D35" s="22"/>
      <c r="E35" s="14"/>
      <c r="F35" s="14"/>
      <c r="G35" s="23"/>
      <c r="H35" s="14"/>
      <c r="I35" s="22"/>
      <c r="J35" s="22">
        <f>J22+C33+D33-I33-J33</f>
        <v>1804.69</v>
      </c>
    </row>
    <row r="36" spans="1:10" x14ac:dyDescent="0.35">
      <c r="C36" s="5"/>
      <c r="D36" s="5"/>
      <c r="I36" s="5"/>
      <c r="J36" s="5">
        <f>J35-C5+Budget!F33</f>
        <v>1798.9300000000003</v>
      </c>
    </row>
    <row r="37" spans="1:10" x14ac:dyDescent="0.35">
      <c r="C37" s="5"/>
      <c r="D37" s="5"/>
      <c r="I37" s="5"/>
      <c r="J37" s="5">
        <f>J35-J36</f>
        <v>5.7599999999997635</v>
      </c>
    </row>
    <row r="38" spans="1:10" x14ac:dyDescent="0.35">
      <c r="C38" s="5"/>
      <c r="D38" s="5"/>
      <c r="I38" s="5"/>
      <c r="J38" s="5"/>
    </row>
    <row r="39" spans="1:10" x14ac:dyDescent="0.35">
      <c r="C39" s="5"/>
      <c r="D39" s="5"/>
      <c r="I39" s="5"/>
      <c r="J39" s="5"/>
    </row>
    <row r="40" spans="1:10" x14ac:dyDescent="0.35">
      <c r="C40" s="5"/>
      <c r="D40" s="5"/>
      <c r="I40" s="5"/>
      <c r="J40" s="5"/>
    </row>
    <row r="41" spans="1:10" x14ac:dyDescent="0.35">
      <c r="C41" s="5"/>
      <c r="D41" s="5"/>
      <c r="I41" s="5"/>
      <c r="J41" s="5"/>
    </row>
    <row r="42" spans="1:10" x14ac:dyDescent="0.35">
      <c r="C42" s="5"/>
      <c r="D42" s="5"/>
      <c r="I42" s="5"/>
      <c r="J42" s="5"/>
    </row>
    <row r="43" spans="1:10" x14ac:dyDescent="0.35">
      <c r="C43" s="5"/>
      <c r="D43" s="5"/>
      <c r="I43" s="5"/>
      <c r="J43" s="5"/>
    </row>
    <row r="44" spans="1:10" x14ac:dyDescent="0.35">
      <c r="C44" s="5"/>
      <c r="D44" s="5"/>
      <c r="I44" s="5"/>
      <c r="J44" s="5"/>
    </row>
    <row r="45" spans="1:10" x14ac:dyDescent="0.35">
      <c r="C45" s="5"/>
      <c r="D45" s="5"/>
      <c r="I45" s="5"/>
      <c r="J45" s="5"/>
    </row>
    <row r="46" spans="1:10" x14ac:dyDescent="0.35">
      <c r="C46" s="5"/>
      <c r="D46" s="5"/>
      <c r="I46" s="5"/>
      <c r="J46" s="5"/>
    </row>
    <row r="47" spans="1:10" x14ac:dyDescent="0.35">
      <c r="C47" s="5"/>
      <c r="D47" s="5"/>
      <c r="I47" s="5"/>
      <c r="J47" s="5"/>
    </row>
    <row r="48" spans="1:10" x14ac:dyDescent="0.35">
      <c r="C48" s="5"/>
      <c r="D48" s="5"/>
      <c r="I48" s="5"/>
      <c r="J48" s="5"/>
    </row>
    <row r="49" spans="3:4" x14ac:dyDescent="0.35">
      <c r="C49" s="5"/>
      <c r="D49" s="5"/>
    </row>
    <row r="50" spans="3:4" x14ac:dyDescent="0.35">
      <c r="C50" s="5"/>
      <c r="D50" s="5"/>
    </row>
    <row r="51" spans="3:4" x14ac:dyDescent="0.35">
      <c r="C51" s="5"/>
      <c r="D51" s="5"/>
    </row>
    <row r="52" spans="3:4" x14ac:dyDescent="0.35">
      <c r="C52" s="5"/>
      <c r="D52" s="5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"/>
  <sheetViews>
    <sheetView tabSelected="1" workbookViewId="0">
      <selection activeCell="H5" sqref="H5:H8"/>
    </sheetView>
  </sheetViews>
  <sheetFormatPr defaultRowHeight="14.5" x14ac:dyDescent="0.35"/>
  <cols>
    <col min="1" max="1" width="14.81640625" customWidth="1"/>
    <col min="2" max="2" width="27.453125" customWidth="1"/>
    <col min="3" max="3" width="13.54296875" customWidth="1"/>
    <col min="4" max="4" width="2.26953125" customWidth="1"/>
    <col min="5" max="5" width="10.453125" bestFit="1" customWidth="1"/>
    <col min="7" max="7" width="25.81640625" customWidth="1"/>
    <col min="8" max="8" width="14" customWidth="1"/>
    <col min="9" max="9" width="16.26953125" customWidth="1"/>
  </cols>
  <sheetData>
    <row r="1" spans="1:9" x14ac:dyDescent="0.35">
      <c r="A1" s="26" t="s">
        <v>62</v>
      </c>
      <c r="B1" s="27"/>
      <c r="C1" s="27"/>
      <c r="D1" s="27"/>
      <c r="E1" s="27"/>
      <c r="F1" s="27"/>
      <c r="G1" s="28"/>
      <c r="H1" s="27" t="s">
        <v>61</v>
      </c>
      <c r="I1" s="48"/>
    </row>
    <row r="2" spans="1:9" x14ac:dyDescent="0.35">
      <c r="A2" s="29"/>
      <c r="B2" s="30" t="s">
        <v>68</v>
      </c>
      <c r="C2" s="30"/>
      <c r="D2" s="30"/>
      <c r="E2" s="30"/>
      <c r="F2" s="30"/>
      <c r="G2" s="47"/>
      <c r="H2" s="31"/>
      <c r="I2" s="49"/>
    </row>
    <row r="3" spans="1:9" x14ac:dyDescent="0.35">
      <c r="A3" s="40"/>
      <c r="B3" s="40"/>
      <c r="C3" s="40"/>
      <c r="D3" s="40"/>
      <c r="E3" s="40"/>
      <c r="F3" s="40"/>
      <c r="G3" s="41"/>
      <c r="H3" s="42"/>
      <c r="I3" s="50"/>
    </row>
    <row r="4" spans="1:9" x14ac:dyDescent="0.35">
      <c r="A4" s="32" t="s">
        <v>43</v>
      </c>
      <c r="B4" s="32" t="s">
        <v>26</v>
      </c>
      <c r="C4" s="32" t="s">
        <v>40</v>
      </c>
      <c r="D4" s="32"/>
      <c r="E4" s="32" t="s">
        <v>43</v>
      </c>
      <c r="F4" s="32" t="s">
        <v>45</v>
      </c>
      <c r="G4" s="32" t="s">
        <v>2</v>
      </c>
      <c r="H4" s="32" t="s">
        <v>40</v>
      </c>
      <c r="I4" s="51" t="s">
        <v>44</v>
      </c>
    </row>
    <row r="5" spans="1:9" x14ac:dyDescent="0.35">
      <c r="A5" s="61">
        <v>45748</v>
      </c>
      <c r="B5" s="31" t="s">
        <v>63</v>
      </c>
      <c r="C5" s="43">
        <v>8584.44</v>
      </c>
      <c r="D5" s="44"/>
      <c r="E5" s="60"/>
      <c r="F5" s="47" t="s">
        <v>64</v>
      </c>
      <c r="G5" s="43" t="s">
        <v>65</v>
      </c>
      <c r="H5" s="54">
        <v>320</v>
      </c>
      <c r="I5" s="52"/>
    </row>
    <row r="6" spans="1:9" x14ac:dyDescent="0.35">
      <c r="A6" s="55">
        <v>45777</v>
      </c>
      <c r="B6" s="56" t="s">
        <v>27</v>
      </c>
      <c r="C6" s="43">
        <v>6000</v>
      </c>
      <c r="D6" s="43"/>
      <c r="E6" s="60"/>
      <c r="F6" s="47" t="s">
        <v>64</v>
      </c>
      <c r="G6" s="43" t="s">
        <v>66</v>
      </c>
      <c r="H6" s="54">
        <v>145.58000000000001</v>
      </c>
      <c r="I6" s="52"/>
    </row>
    <row r="7" spans="1:9" x14ac:dyDescent="0.35">
      <c r="A7" s="55"/>
      <c r="B7" s="31"/>
      <c r="C7" s="43"/>
      <c r="D7" s="43"/>
      <c r="E7" s="60"/>
      <c r="F7" s="47" t="s">
        <v>64</v>
      </c>
      <c r="G7" s="43" t="s">
        <v>67</v>
      </c>
      <c r="H7" s="54">
        <v>134.24</v>
      </c>
      <c r="I7" s="52"/>
    </row>
    <row r="8" spans="1:9" x14ac:dyDescent="0.35">
      <c r="A8" s="55"/>
      <c r="B8" s="31"/>
      <c r="C8" s="43"/>
      <c r="E8" s="60"/>
      <c r="F8" s="45" t="s">
        <v>64</v>
      </c>
      <c r="G8" s="31" t="s">
        <v>60</v>
      </c>
      <c r="H8" s="54">
        <v>33.4</v>
      </c>
      <c r="I8" s="5"/>
    </row>
    <row r="9" spans="1:9" x14ac:dyDescent="0.35">
      <c r="A9" s="55"/>
      <c r="B9" s="31"/>
      <c r="C9" s="43"/>
      <c r="E9" s="60">
        <v>45777</v>
      </c>
      <c r="F9" s="45" t="s">
        <v>64</v>
      </c>
      <c r="G9" s="31" t="s">
        <v>69</v>
      </c>
      <c r="H9" s="54">
        <v>6</v>
      </c>
      <c r="I9" s="5"/>
    </row>
    <row r="10" spans="1:9" x14ac:dyDescent="0.35">
      <c r="A10" s="55"/>
      <c r="B10" s="31"/>
      <c r="C10" s="43"/>
      <c r="E10" s="60"/>
      <c r="F10" s="45" t="s">
        <v>64</v>
      </c>
      <c r="G10" s="46"/>
      <c r="H10" s="54"/>
      <c r="I10" s="5"/>
    </row>
    <row r="11" spans="1:9" x14ac:dyDescent="0.35">
      <c r="A11" s="55"/>
      <c r="B11" s="31"/>
      <c r="C11" s="43"/>
      <c r="E11" s="60"/>
      <c r="F11" s="45" t="s">
        <v>64</v>
      </c>
      <c r="G11" s="46"/>
      <c r="H11" s="54"/>
      <c r="I11" s="5"/>
    </row>
    <row r="12" spans="1:9" x14ac:dyDescent="0.35">
      <c r="A12" s="55"/>
      <c r="B12" s="31"/>
      <c r="C12" s="43"/>
      <c r="E12" s="60"/>
      <c r="F12" s="45" t="s">
        <v>64</v>
      </c>
      <c r="G12" s="31"/>
      <c r="H12" s="54"/>
      <c r="I12" s="5"/>
    </row>
    <row r="13" spans="1:9" x14ac:dyDescent="0.35">
      <c r="E13" s="60"/>
      <c r="F13" s="45" t="s">
        <v>64</v>
      </c>
      <c r="G13" s="31"/>
      <c r="H13" s="54"/>
      <c r="I13" s="5"/>
    </row>
    <row r="14" spans="1:9" x14ac:dyDescent="0.35">
      <c r="E14" s="60"/>
      <c r="F14" s="45" t="s">
        <v>64</v>
      </c>
      <c r="G14" s="31"/>
      <c r="H14" s="54"/>
      <c r="I14" s="5"/>
    </row>
    <row r="15" spans="1:9" x14ac:dyDescent="0.35">
      <c r="E15" s="60"/>
      <c r="F15" s="45" t="s">
        <v>64</v>
      </c>
      <c r="G15" s="31"/>
      <c r="H15" s="54"/>
      <c r="I15" s="5"/>
    </row>
    <row r="16" spans="1:9" x14ac:dyDescent="0.35">
      <c r="E16" s="60"/>
      <c r="F16" s="45" t="s">
        <v>64</v>
      </c>
      <c r="G16" s="31"/>
      <c r="H16" s="54"/>
      <c r="I16" s="5"/>
    </row>
    <row r="17" spans="5:9" x14ac:dyDescent="0.35">
      <c r="E17" s="60"/>
      <c r="F17" s="45" t="s">
        <v>64</v>
      </c>
      <c r="G17" s="31"/>
      <c r="H17" s="54"/>
      <c r="I17" s="5"/>
    </row>
    <row r="18" spans="5:9" x14ac:dyDescent="0.35">
      <c r="E18" s="60"/>
      <c r="F18" s="45" t="s">
        <v>64</v>
      </c>
      <c r="G18" s="31"/>
      <c r="H18" s="54"/>
      <c r="I18" s="5"/>
    </row>
    <row r="19" spans="5:9" x14ac:dyDescent="0.35">
      <c r="E19" s="60"/>
      <c r="F19" s="45" t="s">
        <v>64</v>
      </c>
      <c r="G19" s="31"/>
      <c r="H19" s="54"/>
      <c r="I19" s="5"/>
    </row>
    <row r="20" spans="5:9" x14ac:dyDescent="0.35">
      <c r="E20" s="60"/>
      <c r="F20" s="45" t="s">
        <v>64</v>
      </c>
      <c r="G20" s="43"/>
      <c r="H20" s="54"/>
      <c r="I20" s="5"/>
    </row>
    <row r="21" spans="5:9" x14ac:dyDescent="0.35">
      <c r="E21" s="60"/>
      <c r="F21" s="45" t="s">
        <v>64</v>
      </c>
      <c r="G21" s="43"/>
      <c r="H21" s="54"/>
      <c r="I21" s="5"/>
    </row>
    <row r="22" spans="5:9" x14ac:dyDescent="0.35">
      <c r="E22" s="60"/>
      <c r="F22" s="45" t="s">
        <v>64</v>
      </c>
      <c r="G22" s="31"/>
      <c r="H22" s="54"/>
      <c r="I22" s="5"/>
    </row>
    <row r="23" spans="5:9" x14ac:dyDescent="0.35">
      <c r="E23" s="60"/>
      <c r="F23" s="45" t="s">
        <v>64</v>
      </c>
      <c r="G23" s="31"/>
      <c r="H23" s="54"/>
      <c r="I23" s="5"/>
    </row>
    <row r="24" spans="5:9" x14ac:dyDescent="0.35">
      <c r="E24" s="60"/>
      <c r="F24" s="45" t="s">
        <v>64</v>
      </c>
      <c r="G24" s="46"/>
      <c r="H24" s="54"/>
      <c r="I24" s="5"/>
    </row>
    <row r="25" spans="5:9" x14ac:dyDescent="0.35">
      <c r="E25" s="60"/>
      <c r="F25" s="45" t="s">
        <v>64</v>
      </c>
      <c r="G25" s="31"/>
      <c r="H25" s="54"/>
      <c r="I25" s="5"/>
    </row>
    <row r="26" spans="5:9" x14ac:dyDescent="0.35">
      <c r="E26" s="60"/>
      <c r="F26" s="45" t="s">
        <v>64</v>
      </c>
      <c r="G26" s="31"/>
      <c r="H26" s="54"/>
      <c r="I26" s="5"/>
    </row>
    <row r="27" spans="5:9" x14ac:dyDescent="0.35">
      <c r="E27" s="60"/>
      <c r="F27" s="45" t="s">
        <v>64</v>
      </c>
      <c r="G27" s="31"/>
      <c r="H27" s="54"/>
      <c r="I27" s="5"/>
    </row>
    <row r="28" spans="5:9" x14ac:dyDescent="0.35">
      <c r="E28" s="60"/>
      <c r="F28" s="45" t="s">
        <v>64</v>
      </c>
      <c r="G28" s="31"/>
      <c r="H28" s="54"/>
      <c r="I28" s="5"/>
    </row>
    <row r="29" spans="5:9" x14ac:dyDescent="0.35">
      <c r="E29" s="60"/>
      <c r="F29" s="45" t="s">
        <v>64</v>
      </c>
      <c r="G29" s="31"/>
      <c r="H29" s="54"/>
      <c r="I29" s="5"/>
    </row>
    <row r="30" spans="5:9" ht="16.5" customHeight="1" x14ac:dyDescent="0.35">
      <c r="E30" s="60"/>
      <c r="F30" s="45" t="s">
        <v>64</v>
      </c>
      <c r="G30" s="31"/>
      <c r="H30" s="57"/>
      <c r="I30" s="5"/>
    </row>
    <row r="31" spans="5:9" ht="16.5" customHeight="1" x14ac:dyDescent="0.35">
      <c r="E31" s="60"/>
      <c r="F31" s="45" t="s">
        <v>64</v>
      </c>
      <c r="G31" s="46"/>
      <c r="H31" s="58"/>
      <c r="I31" s="5"/>
    </row>
    <row r="32" spans="5:9" ht="16.5" customHeight="1" x14ac:dyDescent="0.35">
      <c r="E32" s="60"/>
      <c r="F32" s="45" t="s">
        <v>64</v>
      </c>
      <c r="G32" s="46"/>
      <c r="H32" s="58"/>
      <c r="I32" s="5"/>
    </row>
    <row r="33" spans="1:9" ht="16.5" customHeight="1" x14ac:dyDescent="0.35">
      <c r="E33" s="60"/>
      <c r="F33" s="45" t="s">
        <v>64</v>
      </c>
      <c r="G33" s="46"/>
      <c r="H33" s="58"/>
      <c r="I33" s="5"/>
    </row>
    <row r="34" spans="1:9" ht="16.5" customHeight="1" x14ac:dyDescent="0.35">
      <c r="E34" s="60"/>
      <c r="F34" s="45" t="s">
        <v>64</v>
      </c>
      <c r="G34" s="46"/>
      <c r="H34" s="58"/>
      <c r="I34" s="5"/>
    </row>
    <row r="35" spans="1:9" ht="16.5" customHeight="1" x14ac:dyDescent="0.35">
      <c r="E35" s="60"/>
      <c r="F35" s="45" t="s">
        <v>64</v>
      </c>
      <c r="G35" s="46"/>
      <c r="H35" s="59"/>
      <c r="I35" s="5"/>
    </row>
    <row r="36" spans="1:9" ht="16.5" customHeight="1" x14ac:dyDescent="0.35">
      <c r="E36" s="60"/>
      <c r="F36" s="45" t="s">
        <v>64</v>
      </c>
      <c r="G36" s="46"/>
      <c r="H36" s="59"/>
      <c r="I36" s="5"/>
    </row>
    <row r="37" spans="1:9" ht="16.5" customHeight="1" x14ac:dyDescent="0.35">
      <c r="E37" s="60"/>
      <c r="F37" s="45" t="s">
        <v>64</v>
      </c>
      <c r="G37" s="46"/>
      <c r="H37" s="59"/>
      <c r="I37" s="5"/>
    </row>
    <row r="38" spans="1:9" ht="16.5" customHeight="1" x14ac:dyDescent="0.35">
      <c r="E38" s="60"/>
      <c r="F38" s="45" t="s">
        <v>64</v>
      </c>
      <c r="G38" s="46"/>
      <c r="H38" s="59"/>
      <c r="I38" s="5"/>
    </row>
    <row r="39" spans="1:9" ht="16.5" customHeight="1" x14ac:dyDescent="0.35">
      <c r="E39" s="60"/>
      <c r="F39" s="45" t="s">
        <v>64</v>
      </c>
      <c r="G39" s="31"/>
      <c r="H39" s="57"/>
      <c r="I39" s="5"/>
    </row>
    <row r="40" spans="1:9" ht="16.5" customHeight="1" x14ac:dyDescent="0.35">
      <c r="E40" s="60"/>
      <c r="F40" s="45" t="s">
        <v>64</v>
      </c>
      <c r="G40" s="46"/>
      <c r="H40" s="58"/>
      <c r="I40" s="5"/>
    </row>
    <row r="41" spans="1:9" ht="16.5" customHeight="1" x14ac:dyDescent="0.35">
      <c r="E41" s="60"/>
      <c r="F41" s="45" t="s">
        <v>64</v>
      </c>
      <c r="G41" s="46"/>
      <c r="H41" s="58"/>
      <c r="I41" s="5"/>
    </row>
    <row r="42" spans="1:9" ht="16.5" customHeight="1" x14ac:dyDescent="0.35">
      <c r="E42" s="60"/>
      <c r="F42" s="45" t="s">
        <v>64</v>
      </c>
      <c r="G42" s="46"/>
      <c r="H42" s="58"/>
      <c r="I42" s="5"/>
    </row>
    <row r="43" spans="1:9" ht="16.5" customHeight="1" x14ac:dyDescent="0.35">
      <c r="E43" s="60"/>
      <c r="F43" s="45" t="s">
        <v>64</v>
      </c>
      <c r="G43" s="46"/>
      <c r="H43" s="58"/>
      <c r="I43" s="5"/>
    </row>
    <row r="44" spans="1:9" ht="16.5" customHeight="1" x14ac:dyDescent="0.35">
      <c r="E44" s="60"/>
      <c r="F44" s="45" t="s">
        <v>64</v>
      </c>
      <c r="G44" s="31"/>
      <c r="H44" s="57"/>
      <c r="I44" s="5"/>
    </row>
    <row r="45" spans="1:9" ht="16.5" customHeight="1" x14ac:dyDescent="0.35">
      <c r="E45" s="60"/>
      <c r="F45" s="45" t="s">
        <v>64</v>
      </c>
      <c r="G45" s="31"/>
      <c r="H45" s="57"/>
      <c r="I45" s="5"/>
    </row>
    <row r="46" spans="1:9" ht="19.5" customHeight="1" x14ac:dyDescent="0.35">
      <c r="E46" s="60"/>
      <c r="F46" s="45" t="s">
        <v>64</v>
      </c>
      <c r="G46" s="46"/>
      <c r="H46" s="58"/>
      <c r="I46" s="5"/>
    </row>
    <row r="47" spans="1:9" x14ac:dyDescent="0.35">
      <c r="E47" s="19"/>
      <c r="F47" s="45" t="s">
        <v>64</v>
      </c>
      <c r="G47" s="46"/>
      <c r="H47" s="58"/>
      <c r="I47" s="5"/>
    </row>
    <row r="48" spans="1:9" ht="15" thickBot="1" x14ac:dyDescent="0.4">
      <c r="A48" s="33"/>
      <c r="B48" s="34" t="s">
        <v>37</v>
      </c>
      <c r="C48" s="35">
        <f>SUM(C5:C47)</f>
        <v>14584.44</v>
      </c>
      <c r="D48" s="35"/>
      <c r="E48" s="34"/>
      <c r="F48" s="36"/>
      <c r="G48" s="34"/>
      <c r="H48" s="35">
        <f>SUM(H5:H47)</f>
        <v>639.22</v>
      </c>
      <c r="I48" s="53">
        <f>SUM(I5:I47)</f>
        <v>0</v>
      </c>
    </row>
    <row r="49" spans="1:9" x14ac:dyDescent="0.35">
      <c r="A49" s="26"/>
      <c r="B49" s="26" t="s">
        <v>38</v>
      </c>
      <c r="C49" s="37"/>
      <c r="D49" s="37"/>
      <c r="E49" s="26"/>
      <c r="F49" s="38"/>
      <c r="G49" s="26"/>
      <c r="H49" s="39">
        <f>C48-H48</f>
        <v>13945.220000000001</v>
      </c>
      <c r="I49" s="37">
        <f>SUM(I48)</f>
        <v>0</v>
      </c>
    </row>
  </sheetData>
  <pageMargins left="0.23622047244094491" right="0.23622047244094491" top="0.19685039370078741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Budget</vt:lpstr>
      <vt:lpstr>July</vt:lpstr>
      <vt:lpstr>Sep</vt:lpstr>
      <vt:lpstr>Unity Bank</vt:lpstr>
      <vt:lpstr>July!Print_Area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dgranville</dc:creator>
  <cp:lastModifiedBy>Yoxall, Dawn</cp:lastModifiedBy>
  <cp:lastPrinted>2025-03-26T11:44:57Z</cp:lastPrinted>
  <dcterms:created xsi:type="dcterms:W3CDTF">2011-07-04T08:12:47Z</dcterms:created>
  <dcterms:modified xsi:type="dcterms:W3CDTF">2025-05-02T10:13:24Z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d63538-a7d0-4d63-95ef-ceb71aab01ba_Enabled">
    <vt:lpwstr>true</vt:lpwstr>
  </property>
  <property fmtid="{D5CDD505-2E9C-101B-9397-08002B2CF9AE}" pid="3" name="MSIP_Label_5ad63538-a7d0-4d63-95ef-ceb71aab01ba_SetDate">
    <vt:lpwstr>2024-07-07T12:56:12Z</vt:lpwstr>
  </property>
  <property fmtid="{D5CDD505-2E9C-101B-9397-08002B2CF9AE}" pid="4" name="MSIP_Label_5ad63538-a7d0-4d63-95ef-ceb71aab01ba_Method">
    <vt:lpwstr>Standard</vt:lpwstr>
  </property>
  <property fmtid="{D5CDD505-2E9C-101B-9397-08002B2CF9AE}" pid="5" name="MSIP_Label_5ad63538-a7d0-4d63-95ef-ceb71aab01ba_Name">
    <vt:lpwstr>Official</vt:lpwstr>
  </property>
  <property fmtid="{D5CDD505-2E9C-101B-9397-08002B2CF9AE}" pid="6" name="MSIP_Label_5ad63538-a7d0-4d63-95ef-ceb71aab01ba_SiteId">
    <vt:lpwstr>05c525e9-f9e4-4ca2-8c55-e4740272c3bc</vt:lpwstr>
  </property>
  <property fmtid="{D5CDD505-2E9C-101B-9397-08002B2CF9AE}" pid="7" name="MSIP_Label_5ad63538-a7d0-4d63-95ef-ceb71aab01ba_ActionId">
    <vt:lpwstr>f2fc08a8-f440-4a8e-b20c-fd04cd9409f7</vt:lpwstr>
  </property>
  <property fmtid="{D5CDD505-2E9C-101B-9397-08002B2CF9AE}" pid="8" name="MSIP_Label_5ad63538-a7d0-4d63-95ef-ceb71aab01ba_ContentBits">
    <vt:lpwstr>0</vt:lpwstr>
  </property>
</Properties>
</file>